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:\KINGSTON\souteze 2025_26\SOUTĚŽE\BiO\VÝSLEDKY\"/>
    </mc:Choice>
  </mc:AlternateContent>
  <xr:revisionPtr revIDLastSave="0" documentId="13_ncr:1_{C43FAB62-111F-4B7A-8171-2DAB8A332C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K C" sheetId="1" r:id="rId1"/>
    <sheet name="List1" sheetId="2" r:id="rId2"/>
  </sheets>
  <definedNames>
    <definedName name="_xlnm.Print_Area" localSheetId="0">'KK C'!$A$1:$M$39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0" i="1"/>
  <c r="I9" i="1"/>
  <c r="I33" i="1"/>
  <c r="I29" i="1"/>
  <c r="I30" i="1"/>
  <c r="I16" i="1"/>
  <c r="I22" i="1"/>
  <c r="I5" i="1"/>
  <c r="I17" i="1"/>
  <c r="I26" i="1"/>
  <c r="I20" i="1"/>
  <c r="I31" i="1"/>
  <c r="I7" i="1"/>
  <c r="I4" i="1"/>
  <c r="I25" i="1"/>
  <c r="I8" i="1"/>
  <c r="I24" i="1"/>
  <c r="I12" i="1"/>
  <c r="I27" i="1"/>
  <c r="I23" i="1"/>
  <c r="I32" i="1"/>
  <c r="I13" i="1"/>
  <c r="I18" i="1"/>
  <c r="I28" i="1"/>
  <c r="I21" i="1"/>
  <c r="I11" i="1"/>
  <c r="I19" i="1"/>
  <c r="I6" i="1"/>
  <c r="I35" i="1"/>
  <c r="J9" i="1" l="1"/>
  <c r="K9" i="1" s="1"/>
  <c r="J16" i="1"/>
  <c r="K16" i="1" s="1"/>
  <c r="J14" i="1"/>
  <c r="K14" i="1" s="1"/>
  <c r="J30" i="1"/>
  <c r="K30" i="1" s="1"/>
  <c r="J4" i="1"/>
  <c r="K4" i="1" s="1"/>
  <c r="J32" i="1"/>
  <c r="K32" i="1" s="1"/>
  <c r="J6" i="1"/>
  <c r="K6" i="1" s="1"/>
  <c r="J23" i="1"/>
  <c r="K23" i="1" s="1"/>
  <c r="J31" i="1"/>
  <c r="K31" i="1" s="1"/>
  <c r="J29" i="1"/>
  <c r="K29" i="1" s="1"/>
  <c r="J7" i="1"/>
  <c r="K7" i="1" s="1"/>
  <c r="J19" i="1"/>
  <c r="K19" i="1" s="1"/>
  <c r="J27" i="1"/>
  <c r="K27" i="1" s="1"/>
  <c r="J20" i="1"/>
  <c r="K20" i="1" s="1"/>
  <c r="J33" i="1"/>
  <c r="K33" i="1" s="1"/>
  <c r="J13" i="1"/>
  <c r="K13" i="1" s="1"/>
  <c r="J26" i="1"/>
  <c r="K26" i="1" s="1"/>
  <c r="J21" i="1"/>
  <c r="K21" i="1" s="1"/>
  <c r="J24" i="1"/>
  <c r="K24" i="1" s="1"/>
  <c r="J17" i="1"/>
  <c r="K17" i="1" s="1"/>
  <c r="J10" i="1"/>
  <c r="K10" i="1" s="1"/>
  <c r="J11" i="1"/>
  <c r="K11" i="1" s="1"/>
  <c r="J12" i="1"/>
  <c r="K12" i="1" s="1"/>
  <c r="J28" i="1"/>
  <c r="K28" i="1" s="1"/>
  <c r="J8" i="1"/>
  <c r="K8" i="1" s="1"/>
  <c r="J5" i="1"/>
  <c r="K5" i="1" s="1"/>
  <c r="J18" i="1"/>
  <c r="K18" i="1" s="1"/>
  <c r="J25" i="1"/>
  <c r="K25" i="1" s="1"/>
  <c r="J22" i="1"/>
  <c r="K22" i="1" s="1"/>
  <c r="J15" i="1"/>
  <c r="K15" i="1" s="1"/>
</calcChain>
</file>

<file path=xl/sharedStrings.xml><?xml version="1.0" encoding="utf-8"?>
<sst xmlns="http://schemas.openxmlformats.org/spreadsheetml/2006/main" count="169" uniqueCount="133">
  <si>
    <t>Jméno</t>
  </si>
  <si>
    <t>Příjmení</t>
  </si>
  <si>
    <t>Test</t>
  </si>
  <si>
    <t>LP</t>
  </si>
  <si>
    <t>Úspěšnost</t>
  </si>
  <si>
    <t>1.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</si>
  <si>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</si>
  <si>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</si>
  <si>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</si>
  <si>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</si>
  <si>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</si>
  <si>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</si>
  <si>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</si>
  <si>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</si>
  <si>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</si>
  <si>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</si>
  <si>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</si>
  <si>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</si>
  <si>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</si>
  <si>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</si>
  <si>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</si>
  <si>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</si>
  <si>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</si>
  <si>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</si>
  <si>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</si>
  <si>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</si>
  <si>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</si>
  <si>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</si>
  <si>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</si>
  <si>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číslo</t>
  </si>
  <si>
    <t>Škola</t>
  </si>
  <si>
    <t xml:space="preserve">Celkem </t>
  </si>
  <si>
    <t>%</t>
  </si>
  <si>
    <t>Poř.</t>
  </si>
  <si>
    <t>ŽIV</t>
  </si>
  <si>
    <t>ROS</t>
  </si>
  <si>
    <t xml:space="preserve">  </t>
  </si>
  <si>
    <t>Tereza</t>
  </si>
  <si>
    <t>Kateřina</t>
  </si>
  <si>
    <t>3.</t>
  </si>
  <si>
    <t>4.</t>
  </si>
  <si>
    <t>27.</t>
  </si>
  <si>
    <t>28.</t>
  </si>
  <si>
    <t>29.</t>
  </si>
  <si>
    <t>30.</t>
  </si>
  <si>
    <t>Vojtěch</t>
  </si>
  <si>
    <t>KRAJSKÉ KOLO:    Královéhradecký kraj</t>
  </si>
  <si>
    <t>Jiráskovo gymnázium Náchod, Řezníčkova 451, 547 01 Náchod</t>
  </si>
  <si>
    <t>Eliška</t>
  </si>
  <si>
    <t>Josefína</t>
  </si>
  <si>
    <t>G, Dobruška, Pulická 779</t>
  </si>
  <si>
    <t>G Františka Martina Pelcla, Rychnov nad Kněžnou, Hrdinů odboje 36</t>
  </si>
  <si>
    <t>TU</t>
  </si>
  <si>
    <t>NA</t>
  </si>
  <si>
    <t>HK</t>
  </si>
  <si>
    <t>RK</t>
  </si>
  <si>
    <t>MAX:</t>
  </si>
  <si>
    <t>kat. D</t>
  </si>
  <si>
    <t xml:space="preserve">BIOLOGICKÁ OLYMPIÁDA 2025/26     </t>
  </si>
  <si>
    <t xml:space="preserve">Bechný </t>
  </si>
  <si>
    <t>David</t>
  </si>
  <si>
    <t>Bureš</t>
  </si>
  <si>
    <t>Jakub</t>
  </si>
  <si>
    <t xml:space="preserve">ZŠ Trutnov, Komenského 399 </t>
  </si>
  <si>
    <t>Kryštof</t>
  </si>
  <si>
    <t>ZŠ a MŠ Lhoty u Potštejna</t>
  </si>
  <si>
    <t>Čepek</t>
  </si>
  <si>
    <t xml:space="preserve"> Albert</t>
  </si>
  <si>
    <t>G, Trutnov, Jiráskovo náměstí 325</t>
  </si>
  <si>
    <t>Jan</t>
  </si>
  <si>
    <t>Dvořák</t>
  </si>
  <si>
    <t>G Jaroslava Žáka, Jaroměř</t>
  </si>
  <si>
    <t>Laura</t>
  </si>
  <si>
    <t>Hoeben</t>
  </si>
  <si>
    <t>Jiráskovo G, Náchod, Řezníčkova 451</t>
  </si>
  <si>
    <t>Štěpán</t>
  </si>
  <si>
    <t>Holý</t>
  </si>
  <si>
    <t>Mariana</t>
  </si>
  <si>
    <t>Homolová</t>
  </si>
  <si>
    <t>ZŠ, Chlumec nad Cidlinou, okres Hradec Králové</t>
  </si>
  <si>
    <t>Anna</t>
  </si>
  <si>
    <t>Horynová</t>
  </si>
  <si>
    <t>ZŠ Velké Poříčí, okres Náchod</t>
  </si>
  <si>
    <t>Sofie</t>
  </si>
  <si>
    <t>Hurdálková</t>
  </si>
  <si>
    <t>Biskupské G, církevní ZŠ, MŠ a základní umělecká škola Hradec Králové</t>
  </si>
  <si>
    <t>Jirkovská</t>
  </si>
  <si>
    <t>ZŠ kpt. Jaroše, Trutnov, Gorkého 38</t>
  </si>
  <si>
    <t>Barbora</t>
  </si>
  <si>
    <t>Kolisková</t>
  </si>
  <si>
    <t>ZŠ a MŠ, Hradec Králové, Štefcova 1092</t>
  </si>
  <si>
    <t>Tomáš</t>
  </si>
  <si>
    <t>Kozderka</t>
  </si>
  <si>
    <t>ZŠ a MŠ Josefa Gočára, Hradec Králové, Tylovo nábřeží 1140</t>
  </si>
  <si>
    <t>Emma Albertina</t>
  </si>
  <si>
    <t>Kučerová</t>
  </si>
  <si>
    <t>G a SOŠ pedagogická, Nová Paka, Kumburská 740</t>
  </si>
  <si>
    <t>Patrik</t>
  </si>
  <si>
    <t>Lánský</t>
  </si>
  <si>
    <t>ZŠ, Hradec Králové, M. Horákové 258</t>
  </si>
  <si>
    <t>Klára</t>
  </si>
  <si>
    <t>Matysová</t>
  </si>
  <si>
    <t>ZŠ, Jičín, Husova 170</t>
  </si>
  <si>
    <t>Jamine</t>
  </si>
  <si>
    <t>Náměstek</t>
  </si>
  <si>
    <t>Markéta</t>
  </si>
  <si>
    <t>Netíková</t>
  </si>
  <si>
    <t>Miroslav</t>
  </si>
  <si>
    <t>Novotný</t>
  </si>
  <si>
    <t>Josefa</t>
  </si>
  <si>
    <t>Pumrová</t>
  </si>
  <si>
    <t>Daniel</t>
  </si>
  <si>
    <t>Rejthar</t>
  </si>
  <si>
    <t>Ela</t>
  </si>
  <si>
    <t>Shánělová</t>
  </si>
  <si>
    <t>ZŠ V. Hejny, Červený Kostelec, Komenského 540, okres Náchod</t>
  </si>
  <si>
    <t>Martin</t>
  </si>
  <si>
    <t>Středa</t>
  </si>
  <si>
    <t>Magdalena</t>
  </si>
  <si>
    <t>Suková</t>
  </si>
  <si>
    <t>ZŠ Schulzovy sady, Dvůr Králové nad Labem, Školní 1235</t>
  </si>
  <si>
    <t>Špačková</t>
  </si>
  <si>
    <t>ZŠ a MŠ Skuhrov nad Bělou</t>
  </si>
  <si>
    <t>Antonín</t>
  </si>
  <si>
    <t>Šremr</t>
  </si>
  <si>
    <t>Vodnárková</t>
  </si>
  <si>
    <t>Voňková</t>
  </si>
  <si>
    <t>Zimčíková</t>
  </si>
  <si>
    <t>ZŠ Malé Svatoňovice</t>
  </si>
  <si>
    <t>Žďárský</t>
  </si>
  <si>
    <t>JI</t>
  </si>
  <si>
    <t>Realizace soutěže byla podpořena Ministerstvem školství, mládeže a tělovýchovy a Královéhradeckým krajem</t>
  </si>
  <si>
    <t>zpracovala: Mgr. B. Tocháčková, SOŠ veterinární HK  22. 5.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</si>
</sst>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24"/>
      <color rgb="FF00B0F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color theme="10"/>
      <name val="Calibri"/>
      <family val="2"/>
      <charset val="238"/>
      <scheme val="minor"/>
    </font>
    <font>
      <sz val="10.5"/>
      <color rgb="FF000000"/>
      <name val="Calibri"/>
      <family val="2"/>
      <charset val="238"/>
      <scheme val="minor"/>
    </font>
    <font>
      <sz val="10.5"/>
      <color rgb="FF212529"/>
      <name val="Futura"/>
    </font>
    <font>
      <sz val="10.5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.5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  <xf numFmtId="0" fontId="8" fillId="0" borderId="0"/>
    <xf numFmtId="0" fontId="9" fillId="0" borderId="0" applyBorder="0" applyProtection="0"/>
    <xf numFmtId="0" fontId="22" fillId="0" borderId="0"/>
    <xf numFmtId="9" fontId="21" fillId="0" borderId="0" applyFont="0" applyFill="0" applyBorder="0" applyAlignment="0" applyProtection="0"/>
    <xf numFmtId="0" fontId="21" fillId="0" borderId="0"/>
  </cellStyleXfs>
  <cellXfs count="94">
    <xf numFmtId="0" fontId="0" fillId="0" borderId="0" xfId="0"/>
    <xf numFmtId="0" fontId="0" fillId="0" borderId="0" xfId="0" applyAlignment="1">
      <alignment wrapText="1"/>
    </xf>
    <xf numFmtId="0" fontId="10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4" fillId="0" borderId="0" xfId="1" applyFill="1" applyBorder="1"/>
    <xf numFmtId="0" fontId="8" fillId="0" borderId="0" xfId="5" applyAlignment="1">
      <alignment horizontal="center"/>
    </xf>
    <xf numFmtId="0" fontId="8" fillId="0" borderId="0" xfId="5"/>
    <xf numFmtId="0" fontId="8" fillId="0" borderId="0" xfId="5" applyAlignment="1">
      <alignment wrapText="1"/>
    </xf>
    <xf numFmtId="0" fontId="11" fillId="0" borderId="0" xfId="0" applyFont="1"/>
    <xf numFmtId="0" fontId="7" fillId="0" borderId="0" xfId="0" applyFont="1"/>
    <xf numFmtId="0" fontId="5" fillId="0" borderId="0" xfId="2"/>
    <xf numFmtId="0" fontId="0" fillId="0" borderId="7" xfId="0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0" fillId="0" borderId="0" xfId="5" applyFont="1" applyAlignment="1">
      <alignment vertical="center" wrapText="1"/>
    </xf>
    <xf numFmtId="0" fontId="11" fillId="0" borderId="0" xfId="7" applyFont="1"/>
    <xf numFmtId="0" fontId="7" fillId="0" borderId="0" xfId="0" applyFont="1" applyAlignment="1">
      <alignment wrapText="1"/>
    </xf>
    <xf numFmtId="0" fontId="7" fillId="0" borderId="0" xfId="7" applyFont="1" applyAlignment="1">
      <alignment horizontal="left" vertical="center"/>
    </xf>
    <xf numFmtId="0" fontId="7" fillId="0" borderId="0" xfId="7" applyFont="1"/>
    <xf numFmtId="0" fontId="7" fillId="0" borderId="0" xfId="0" applyFont="1" applyAlignment="1">
      <alignment horizontal="left" wrapText="1"/>
    </xf>
    <xf numFmtId="0" fontId="16" fillId="0" borderId="11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12" xfId="4" applyFont="1" applyFill="1" applyBorder="1" applyAlignment="1">
      <alignment vertical="center"/>
    </xf>
    <xf numFmtId="0" fontId="0" fillId="0" borderId="22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65" fontId="14" fillId="0" borderId="10" xfId="8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1" xfId="9" applyFont="1" applyBorder="1" applyAlignment="1">
      <alignment wrapText="1"/>
    </xf>
    <xf numFmtId="0" fontId="1" fillId="0" borderId="1" xfId="9" applyFont="1" applyBorder="1"/>
    <xf numFmtId="0" fontId="14" fillId="0" borderId="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7" fillId="0" borderId="1" xfId="9" applyFont="1" applyBorder="1"/>
    <xf numFmtId="0" fontId="27" fillId="0" borderId="1" xfId="9" applyFont="1" applyBorder="1" applyAlignment="1">
      <alignment wrapText="1"/>
    </xf>
    <xf numFmtId="0" fontId="28" fillId="0" borderId="1" xfId="9" applyFont="1" applyBorder="1"/>
    <xf numFmtId="3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65" fontId="14" fillId="0" borderId="11" xfId="8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29" fillId="0" borderId="1" xfId="1" applyFont="1" applyFill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0" fontId="28" fillId="0" borderId="1" xfId="0" applyFont="1" applyBorder="1"/>
    <xf numFmtId="0" fontId="27" fillId="0" borderId="1" xfId="9" applyFont="1" applyBorder="1"/>
    <xf numFmtId="0" fontId="8" fillId="0" borderId="1" xfId="5" applyBorder="1" applyAlignment="1">
      <alignment horizontal="center" vertical="center"/>
    </xf>
    <xf numFmtId="0" fontId="7" fillId="0" borderId="1" xfId="7" applyFont="1" applyBorder="1" applyAlignment="1">
      <alignment horizontal="left"/>
    </xf>
    <xf numFmtId="0" fontId="28" fillId="0" borderId="1" xfId="9" applyFont="1" applyBorder="1" applyAlignment="1">
      <alignment vertical="center" wrapText="1"/>
    </xf>
    <xf numFmtId="0" fontId="26" fillId="0" borderId="1" xfId="7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0" borderId="1" xfId="2" applyFont="1" applyBorder="1" applyAlignment="1">
      <alignment wrapText="1"/>
    </xf>
    <xf numFmtId="0" fontId="14" fillId="0" borderId="1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7" fillId="0" borderId="1" xfId="7" applyFont="1" applyBorder="1"/>
    <xf numFmtId="0" fontId="1" fillId="0" borderId="1" xfId="0" applyFont="1" applyBorder="1"/>
    <xf numFmtId="0" fontId="30" fillId="0" borderId="5" xfId="0" applyFont="1" applyBorder="1" applyAlignment="1">
      <alignment horizontal="center" vertical="center" wrapText="1"/>
    </xf>
    <xf numFmtId="0" fontId="7" fillId="0" borderId="10" xfId="9" applyFont="1" applyBorder="1" applyAlignment="1">
      <alignment wrapText="1"/>
    </xf>
    <xf numFmtId="0" fontId="1" fillId="0" borderId="10" xfId="9" applyFont="1" applyBorder="1"/>
    <xf numFmtId="0" fontId="7" fillId="0" borderId="0" xfId="9" applyFont="1"/>
    <xf numFmtId="0" fontId="24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31" fillId="0" borderId="24" xfId="0" applyFont="1" applyBorder="1" applyAlignment="1">
      <alignment horizontal="center" vertical="center" wrapText="1"/>
    </xf>
    <xf numFmtId="0" fontId="32" fillId="0" borderId="24" xfId="0" applyFont="1" applyBorder="1" applyAlignment="1"/>
    <xf numFmtId="0" fontId="15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</cellXfs>
  <cellStyles count="10">
    <cellStyle name="Hyperlink" xfId="4" xr:uid="{00000000-0005-0000-0000-000000000000}"/>
    <cellStyle name="Hypertextový odkaz" xfId="1" builtinId="8"/>
    <cellStyle name="Hypertextový odkaz 2" xfId="6" xr:uid="{00000000-0005-0000-0000-000002000000}"/>
    <cellStyle name="Normální" xfId="0" builtinId="0"/>
    <cellStyle name="Normální 2" xfId="2" xr:uid="{00000000-0005-0000-0000-000004000000}"/>
    <cellStyle name="Normální 3" xfId="3" xr:uid="{00000000-0005-0000-0000-000005000000}"/>
    <cellStyle name="Normální 4" xfId="5" xr:uid="{00000000-0005-0000-0000-000006000000}"/>
    <cellStyle name="Normální 5" xfId="9" xr:uid="{13E4CEB5-F30A-4A53-8A79-19114562B897}"/>
    <cellStyle name="normální_2008_BiO_D_vysledkovka" xfId="7" xr:uid="{00000000-0005-0000-0000-000007000000}"/>
    <cellStyle name="Procenta" xfId="8" builtinId="5"/>
  </cellStyles>
  <dxfs count="0"/>
  <tableStyles count="0" defaultTableStyle="TableStyleMedium2" defaultPivotStyle="PivotStyleLight16"/>
  <colors>
    <mruColors>
      <color rgb="FFFFCCFF"/>
      <color rgb="FFFF6699"/>
      <color rgb="FFFF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1259633</xdr:colOff>
      <xdr:row>35</xdr:row>
      <xdr:rowOff>186613</xdr:rowOff>
    </xdr:from>
    <xdr:to>
      <xdr:col>1</xdr:col>
      <xdr:colOff>2204513</xdr:colOff>
      <xdr:row>38</xdr:row>
      <xdr:rowOff>189723</xdr:rowOff>
    </xdr:to>
    <xdr:pic>
      <xdr:nvPicPr>
        <xdr:cNvPr id="2" name="Obrázek 1" descr="logo_colour_CMYK">
          <a:extLst>
            <a:ext uri="{FF2B5EF4-FFF2-40B4-BE49-F238E27FC236}">
              <a16:creationId xmlns:a16="http://schemas.microsoft.com/office/drawing/2014/main" id="{7F8383E6-EA1B-40A7-BAEC-6B26FA600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653" y="8832980"/>
          <a:ext cx="9448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1116330</xdr:colOff>
      <xdr:row>39</xdr:row>
      <xdr:rowOff>99721</xdr:rowOff>
    </xdr:to>
    <xdr:pic>
      <xdr:nvPicPr>
        <xdr:cNvPr id="3" name="Obrázek 2" descr="Výsledek obrázku pro logo MŠMT">
          <a:extLst>
            <a:ext uri="{FF2B5EF4-FFF2-40B4-BE49-F238E27FC236}">
              <a16:creationId xmlns:a16="http://schemas.microsoft.com/office/drawing/2014/main" id="{06587469-7913-4C35-A820-26F4A5AB2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9592" y="9050694"/>
          <a:ext cx="111633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3"/>
  <sheetViews>
    <sheetView tabSelected="1" topLeftCell="A9" zoomScale="98" zoomScaleNormal="98" workbookViewId="0">
      <selection activeCell="O30" sqref="O30"/>
    </sheetView>
  </sheetViews>
  <sheetFormatPr defaultRowHeight="14.4"/>
  <cols>
    <col min="1" max="1" width="4.5546875" customWidth="1"/>
    <col min="2" max="2" width="61.77734375" customWidth="1"/>
    <col min="3" max="3" width="17.6640625" customWidth="1"/>
    <col min="4" max="4" width="17.88671875" customWidth="1"/>
    <col min="5" max="5" width="9.33203125" customWidth="1"/>
    <col min="6" max="6" width="7" customWidth="1"/>
    <col min="7" max="7" width="6.5546875" customWidth="1"/>
    <col min="8" max="8" width="5.88671875" customWidth="1"/>
    <col min="9" max="9" width="6.5546875" customWidth="1"/>
    <col min="10" max="10" width="8.88671875" customWidth="1"/>
    <col min="11" max="11" width="15.5546875" customWidth="1"/>
    <col min="12" max="12" width="7.33203125" customWidth="1"/>
    <col min="13" max="13" width="5.6640625" customWidth="1"/>
    <col min="15" max="15" width="13.5546875" customWidth="1"/>
  </cols>
  <sheetData>
    <row r="1" spans="1:16" s="1" customFormat="1" ht="28.5" customHeight="1" thickBot="1">
      <c r="A1" s="84" t="s">
        <v>58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6"/>
    </row>
    <row r="2" spans="1:16" ht="20.25" customHeight="1">
      <c r="A2" s="12"/>
      <c r="B2" s="13"/>
      <c r="C2" s="14">
        <v>46164</v>
      </c>
      <c r="D2" s="13" t="s">
        <v>57</v>
      </c>
      <c r="E2" s="81" t="s">
        <v>46</v>
      </c>
      <c r="F2" s="82"/>
      <c r="G2" s="82"/>
      <c r="H2" s="82"/>
      <c r="I2" s="82"/>
      <c r="J2" s="82"/>
      <c r="K2" s="82"/>
      <c r="L2" s="83"/>
      <c r="M2" s="30"/>
    </row>
    <row r="3" spans="1:16" ht="28.2" thickBot="1">
      <c r="A3" s="31" t="s">
        <v>33</v>
      </c>
      <c r="B3" s="32" t="s">
        <v>30</v>
      </c>
      <c r="C3" s="32" t="s">
        <v>1</v>
      </c>
      <c r="D3" s="32" t="s">
        <v>0</v>
      </c>
      <c r="E3" s="32" t="s">
        <v>2</v>
      </c>
      <c r="F3" s="32" t="s">
        <v>3</v>
      </c>
      <c r="G3" s="32" t="s">
        <v>35</v>
      </c>
      <c r="H3" s="32" t="s">
        <v>34</v>
      </c>
      <c r="I3" s="77" t="s">
        <v>31</v>
      </c>
      <c r="J3" s="32" t="s">
        <v>32</v>
      </c>
      <c r="K3" s="32" t="s">
        <v>4</v>
      </c>
      <c r="L3" s="33" t="s">
        <v>29</v>
      </c>
      <c r="M3" s="34"/>
    </row>
    <row r="4" spans="1:16" ht="19.350000000000001" customHeight="1">
      <c r="A4" s="35" t="s">
        <v>5</v>
      </c>
      <c r="B4" s="53" t="s">
        <v>85</v>
      </c>
      <c r="C4" s="54" t="s">
        <v>86</v>
      </c>
      <c r="D4" s="54" t="s">
        <v>37</v>
      </c>
      <c r="E4" s="39">
        <v>80.5</v>
      </c>
      <c r="F4" s="39">
        <v>22</v>
      </c>
      <c r="G4" s="39">
        <v>17.5</v>
      </c>
      <c r="H4" s="39">
        <v>18</v>
      </c>
      <c r="I4" s="40">
        <f t="shared" ref="I4:I33" si="0">SUM(E4:H4)</f>
        <v>138</v>
      </c>
      <c r="J4" s="41">
        <f>I4/($I$35)</f>
        <v>0.86250000000000004</v>
      </c>
      <c r="K4" s="62" t="str">
        <f t="shared" ref="K4:K33" si="1">IF(J4&gt;=60%,"úspěšný řešitel","řešitel")</f>
        <v>úspěšný řešitel</v>
      </c>
      <c r="L4" s="42">
        <v>15</v>
      </c>
      <c r="M4" s="34" t="s">
        <v>54</v>
      </c>
    </row>
    <row r="5" spans="1:16" ht="19.350000000000001" customHeight="1">
      <c r="A5" s="43" t="s">
        <v>6</v>
      </c>
      <c r="B5" s="44" t="s">
        <v>63</v>
      </c>
      <c r="C5" s="38" t="s">
        <v>61</v>
      </c>
      <c r="D5" s="38" t="s">
        <v>62</v>
      </c>
      <c r="E5" s="45">
        <v>78.5</v>
      </c>
      <c r="F5" s="45">
        <v>22</v>
      </c>
      <c r="G5" s="45">
        <v>18.5</v>
      </c>
      <c r="H5" s="46">
        <v>16.5</v>
      </c>
      <c r="I5" s="40">
        <f t="shared" si="0"/>
        <v>135.5</v>
      </c>
      <c r="J5" s="41">
        <f>I5/($I$35)</f>
        <v>0.84687500000000004</v>
      </c>
      <c r="K5" s="62" t="str">
        <f t="shared" si="1"/>
        <v>úspěšný řešitel</v>
      </c>
      <c r="L5" s="47">
        <v>7</v>
      </c>
      <c r="M5" s="34" t="s">
        <v>52</v>
      </c>
    </row>
    <row r="6" spans="1:16" ht="19.350000000000001" customHeight="1">
      <c r="A6" s="43" t="s">
        <v>39</v>
      </c>
      <c r="B6" s="36" t="s">
        <v>51</v>
      </c>
      <c r="C6" s="37" t="s">
        <v>59</v>
      </c>
      <c r="D6" s="38" t="s">
        <v>60</v>
      </c>
      <c r="E6" s="50">
        <v>79.5</v>
      </c>
      <c r="F6" s="50">
        <v>22</v>
      </c>
      <c r="G6" s="50">
        <v>12.5</v>
      </c>
      <c r="H6" s="50">
        <v>13.5</v>
      </c>
      <c r="I6" s="40">
        <f t="shared" si="0"/>
        <v>127.5</v>
      </c>
      <c r="J6" s="41">
        <f>I6/($I$35)</f>
        <v>0.796875</v>
      </c>
      <c r="K6" s="62" t="str">
        <f t="shared" si="1"/>
        <v>úspěšný řešitel</v>
      </c>
      <c r="L6" s="51">
        <v>1</v>
      </c>
      <c r="M6" s="34" t="s">
        <v>55</v>
      </c>
    </row>
    <row r="7" spans="1:16" ht="19.350000000000001" customHeight="1">
      <c r="A7" s="43" t="s">
        <v>40</v>
      </c>
      <c r="B7" s="48" t="s">
        <v>47</v>
      </c>
      <c r="C7" s="49" t="s">
        <v>61</v>
      </c>
      <c r="D7" s="49" t="s">
        <v>64</v>
      </c>
      <c r="E7" s="50">
        <v>74.5</v>
      </c>
      <c r="F7" s="50">
        <v>22</v>
      </c>
      <c r="G7" s="50">
        <v>16.5</v>
      </c>
      <c r="H7" s="50">
        <v>14.5</v>
      </c>
      <c r="I7" s="40">
        <f t="shared" si="0"/>
        <v>127.5</v>
      </c>
      <c r="J7" s="41">
        <f>I7/($I$35)</f>
        <v>0.796875</v>
      </c>
      <c r="K7" s="62" t="str">
        <f t="shared" si="1"/>
        <v>úspěšný řešitel</v>
      </c>
      <c r="L7" s="51">
        <v>14</v>
      </c>
      <c r="M7" s="34" t="s">
        <v>53</v>
      </c>
    </row>
    <row r="8" spans="1:16" ht="19.350000000000001" customHeight="1">
      <c r="A8" s="43" t="s">
        <v>7</v>
      </c>
      <c r="B8" s="67" t="s">
        <v>128</v>
      </c>
      <c r="C8" s="49" t="s">
        <v>129</v>
      </c>
      <c r="D8" s="49" t="s">
        <v>45</v>
      </c>
      <c r="E8" s="45">
        <v>75</v>
      </c>
      <c r="F8" s="45">
        <v>17</v>
      </c>
      <c r="G8" s="45">
        <v>19.5</v>
      </c>
      <c r="H8" s="45">
        <v>16</v>
      </c>
      <c r="I8" s="40">
        <f t="shared" si="0"/>
        <v>127.5</v>
      </c>
      <c r="J8" s="41">
        <f>I8/($I$35)</f>
        <v>0.796875</v>
      </c>
      <c r="K8" s="62" t="str">
        <f t="shared" si="1"/>
        <v>úspěšný řešitel</v>
      </c>
      <c r="L8" s="47">
        <v>17</v>
      </c>
      <c r="M8" s="34" t="s">
        <v>52</v>
      </c>
    </row>
    <row r="9" spans="1:16" ht="19.350000000000001" customHeight="1">
      <c r="A9" s="43" t="s">
        <v>8</v>
      </c>
      <c r="B9" s="48" t="s">
        <v>51</v>
      </c>
      <c r="C9" s="49" t="s">
        <v>119</v>
      </c>
      <c r="D9" s="49" t="s">
        <v>118</v>
      </c>
      <c r="E9" s="50">
        <v>83</v>
      </c>
      <c r="F9" s="50">
        <v>22</v>
      </c>
      <c r="G9" s="50">
        <v>8.5</v>
      </c>
      <c r="H9" s="50">
        <v>10.5</v>
      </c>
      <c r="I9" s="40">
        <f t="shared" si="0"/>
        <v>124</v>
      </c>
      <c r="J9" s="41">
        <f>I9/($I$35)</f>
        <v>0.77500000000000002</v>
      </c>
      <c r="K9" s="62" t="str">
        <f t="shared" si="1"/>
        <v>úspěšný řešitel</v>
      </c>
      <c r="L9" s="51">
        <v>20</v>
      </c>
      <c r="M9" s="34" t="s">
        <v>55</v>
      </c>
      <c r="P9" t="s">
        <v>36</v>
      </c>
    </row>
    <row r="10" spans="1:16" ht="19.350000000000001" customHeight="1">
      <c r="A10" s="43" t="s">
        <v>9</v>
      </c>
      <c r="B10" s="52" t="s">
        <v>68</v>
      </c>
      <c r="C10" s="49" t="s">
        <v>78</v>
      </c>
      <c r="D10" s="49" t="s">
        <v>77</v>
      </c>
      <c r="E10" s="50">
        <v>74</v>
      </c>
      <c r="F10" s="50">
        <v>22</v>
      </c>
      <c r="G10" s="50">
        <v>13.5</v>
      </c>
      <c r="H10" s="50">
        <v>14.5</v>
      </c>
      <c r="I10" s="40">
        <f t="shared" si="0"/>
        <v>124</v>
      </c>
      <c r="J10" s="41">
        <f>I10/($I$35)</f>
        <v>0.77500000000000002</v>
      </c>
      <c r="K10" s="62" t="str">
        <f t="shared" si="1"/>
        <v>úspěšný řešitel</v>
      </c>
      <c r="L10" s="51">
        <v>8</v>
      </c>
      <c r="M10" s="34" t="s">
        <v>52</v>
      </c>
    </row>
    <row r="11" spans="1:16" ht="19.350000000000001" customHeight="1">
      <c r="A11" s="43" t="s">
        <v>10</v>
      </c>
      <c r="B11" s="48" t="s">
        <v>74</v>
      </c>
      <c r="C11" s="49" t="s">
        <v>76</v>
      </c>
      <c r="D11" s="49" t="s">
        <v>75</v>
      </c>
      <c r="E11" s="50">
        <v>72</v>
      </c>
      <c r="F11" s="50">
        <v>22</v>
      </c>
      <c r="G11" s="50">
        <v>14.5</v>
      </c>
      <c r="H11" s="50">
        <v>13.5</v>
      </c>
      <c r="I11" s="40">
        <f t="shared" si="0"/>
        <v>122</v>
      </c>
      <c r="J11" s="41">
        <f>I11/($I$35)</f>
        <v>0.76249999999999996</v>
      </c>
      <c r="K11" s="62" t="str">
        <f t="shared" si="1"/>
        <v>úspěšný řešitel</v>
      </c>
      <c r="L11" s="51">
        <v>29</v>
      </c>
      <c r="M11" s="34" t="s">
        <v>53</v>
      </c>
    </row>
    <row r="12" spans="1:16" ht="19.350000000000001" customHeight="1">
      <c r="A12" s="43" t="s">
        <v>11</v>
      </c>
      <c r="B12" s="36" t="s">
        <v>102</v>
      </c>
      <c r="C12" s="37" t="s">
        <v>104</v>
      </c>
      <c r="D12" s="38" t="s">
        <v>103</v>
      </c>
      <c r="E12" s="50">
        <v>72.5</v>
      </c>
      <c r="F12" s="50">
        <v>22</v>
      </c>
      <c r="G12" s="50">
        <v>11</v>
      </c>
      <c r="H12" s="50">
        <v>13</v>
      </c>
      <c r="I12" s="40">
        <f t="shared" si="0"/>
        <v>118.5</v>
      </c>
      <c r="J12" s="41">
        <f>I12/($I$35)</f>
        <v>0.74062499999999998</v>
      </c>
      <c r="K12" s="62" t="str">
        <f t="shared" si="1"/>
        <v>úspěšný řešitel</v>
      </c>
      <c r="L12" s="51">
        <v>21</v>
      </c>
      <c r="M12" s="34" t="s">
        <v>130</v>
      </c>
    </row>
    <row r="13" spans="1:16" ht="19.350000000000001" customHeight="1">
      <c r="A13" s="43" t="s">
        <v>12</v>
      </c>
      <c r="B13" s="36" t="s">
        <v>65</v>
      </c>
      <c r="C13" s="37" t="s">
        <v>66</v>
      </c>
      <c r="D13" s="38" t="s">
        <v>67</v>
      </c>
      <c r="E13" s="50">
        <v>66.5</v>
      </c>
      <c r="F13" s="50">
        <v>20</v>
      </c>
      <c r="G13" s="50">
        <v>13.5</v>
      </c>
      <c r="H13" s="50">
        <v>18.5</v>
      </c>
      <c r="I13" s="40">
        <f t="shared" si="0"/>
        <v>118.5</v>
      </c>
      <c r="J13" s="41">
        <f>I13/($I$35)</f>
        <v>0.74062499999999998</v>
      </c>
      <c r="K13" s="62" t="str">
        <f t="shared" si="1"/>
        <v>úspěšný řešitel</v>
      </c>
      <c r="L13" s="51">
        <v>25</v>
      </c>
      <c r="M13" s="34" t="s">
        <v>55</v>
      </c>
    </row>
    <row r="14" spans="1:16" ht="19.350000000000001" customHeight="1">
      <c r="A14" s="43" t="s">
        <v>13</v>
      </c>
      <c r="B14" s="65" t="s">
        <v>74</v>
      </c>
      <c r="C14" s="54" t="s">
        <v>126</v>
      </c>
      <c r="D14" s="54" t="s">
        <v>48</v>
      </c>
      <c r="E14" s="50">
        <v>73</v>
      </c>
      <c r="F14" s="50">
        <v>22</v>
      </c>
      <c r="G14" s="50">
        <v>10.5</v>
      </c>
      <c r="H14" s="50">
        <v>12.5</v>
      </c>
      <c r="I14" s="40">
        <f t="shared" si="0"/>
        <v>118</v>
      </c>
      <c r="J14" s="41">
        <f>I14/($I$35)</f>
        <v>0.73750000000000004</v>
      </c>
      <c r="K14" s="62" t="str">
        <f t="shared" si="1"/>
        <v>úspěšný řešitel</v>
      </c>
      <c r="L14" s="51">
        <v>19</v>
      </c>
      <c r="M14" s="34" t="s">
        <v>53</v>
      </c>
    </row>
    <row r="15" spans="1:16" ht="19.350000000000001" customHeight="1">
      <c r="A15" s="43" t="s">
        <v>14</v>
      </c>
      <c r="B15" s="78" t="s">
        <v>79</v>
      </c>
      <c r="C15" s="79" t="s">
        <v>81</v>
      </c>
      <c r="D15" s="79" t="s">
        <v>80</v>
      </c>
      <c r="E15" s="50">
        <v>70.5</v>
      </c>
      <c r="F15" s="50">
        <v>17.5</v>
      </c>
      <c r="G15" s="50">
        <v>15.5</v>
      </c>
      <c r="H15" s="50">
        <v>14.5</v>
      </c>
      <c r="I15" s="40">
        <f t="shared" si="0"/>
        <v>118</v>
      </c>
      <c r="J15" s="41">
        <f>I15/($I$35)</f>
        <v>0.73750000000000004</v>
      </c>
      <c r="K15" s="62" t="str">
        <f t="shared" si="1"/>
        <v>úspěšný řešitel</v>
      </c>
      <c r="L15" s="51">
        <v>11</v>
      </c>
      <c r="M15" s="34" t="s">
        <v>54</v>
      </c>
    </row>
    <row r="16" spans="1:16" ht="19.350000000000001" customHeight="1">
      <c r="A16" s="43" t="s">
        <v>15</v>
      </c>
      <c r="B16" s="36" t="s">
        <v>68</v>
      </c>
      <c r="C16" s="37" t="s">
        <v>70</v>
      </c>
      <c r="D16" s="38" t="s">
        <v>69</v>
      </c>
      <c r="E16" s="50">
        <v>79</v>
      </c>
      <c r="F16" s="50">
        <v>17</v>
      </c>
      <c r="G16" s="50">
        <v>6.5</v>
      </c>
      <c r="H16" s="50">
        <v>11.5</v>
      </c>
      <c r="I16" s="40">
        <f t="shared" si="0"/>
        <v>114</v>
      </c>
      <c r="J16" s="41">
        <f>I16/($I$35)</f>
        <v>0.71250000000000002</v>
      </c>
      <c r="K16" s="62" t="str">
        <f t="shared" si="1"/>
        <v>úspěšný řešitel</v>
      </c>
      <c r="L16" s="51">
        <v>5</v>
      </c>
      <c r="M16" s="34" t="s">
        <v>52</v>
      </c>
    </row>
    <row r="17" spans="1:13" ht="19.350000000000001" customHeight="1">
      <c r="A17" s="43" t="s">
        <v>16</v>
      </c>
      <c r="B17" s="48" t="s">
        <v>50</v>
      </c>
      <c r="C17" s="49" t="s">
        <v>112</v>
      </c>
      <c r="D17" s="49" t="s">
        <v>111</v>
      </c>
      <c r="E17" s="50">
        <v>63.5</v>
      </c>
      <c r="F17" s="50">
        <v>20.5</v>
      </c>
      <c r="G17" s="50">
        <v>10</v>
      </c>
      <c r="H17" s="50">
        <v>14.5</v>
      </c>
      <c r="I17" s="40">
        <f t="shared" si="0"/>
        <v>108.5</v>
      </c>
      <c r="J17" s="41">
        <f>I17/($I$35)</f>
        <v>0.67812499999999998</v>
      </c>
      <c r="K17" s="62" t="str">
        <f t="shared" si="1"/>
        <v>úspěšný řešitel</v>
      </c>
      <c r="L17" s="51">
        <v>9</v>
      </c>
      <c r="M17" s="34" t="s">
        <v>55</v>
      </c>
    </row>
    <row r="18" spans="1:13" ht="19.350000000000001" customHeight="1">
      <c r="A18" s="43" t="s">
        <v>17</v>
      </c>
      <c r="B18" s="48" t="s">
        <v>99</v>
      </c>
      <c r="C18" s="49" t="s">
        <v>101</v>
      </c>
      <c r="D18" s="49" t="s">
        <v>100</v>
      </c>
      <c r="E18" s="66">
        <v>68.5</v>
      </c>
      <c r="F18" s="66">
        <v>20.5</v>
      </c>
      <c r="G18" s="50">
        <v>8</v>
      </c>
      <c r="H18" s="66">
        <v>9</v>
      </c>
      <c r="I18" s="40">
        <f t="shared" si="0"/>
        <v>106</v>
      </c>
      <c r="J18" s="41">
        <f>I18/($I$35)</f>
        <v>0.66249999999999998</v>
      </c>
      <c r="K18" s="62" t="str">
        <f t="shared" si="1"/>
        <v>úspěšný řešitel</v>
      </c>
      <c r="L18" s="47">
        <v>26</v>
      </c>
      <c r="M18" s="34" t="s">
        <v>54</v>
      </c>
    </row>
    <row r="19" spans="1:13" ht="19.350000000000001" customHeight="1">
      <c r="A19" s="43" t="s">
        <v>18</v>
      </c>
      <c r="B19" s="75" t="s">
        <v>85</v>
      </c>
      <c r="C19" s="76" t="s">
        <v>127</v>
      </c>
      <c r="D19" s="76" t="s">
        <v>48</v>
      </c>
      <c r="E19" s="45">
        <v>64</v>
      </c>
      <c r="F19" s="45">
        <v>22</v>
      </c>
      <c r="G19" s="45">
        <v>8.5</v>
      </c>
      <c r="H19" s="45">
        <v>11</v>
      </c>
      <c r="I19" s="40">
        <f t="shared" si="0"/>
        <v>105.5</v>
      </c>
      <c r="J19" s="41">
        <f>I19/($I$35)</f>
        <v>0.65937500000000004</v>
      </c>
      <c r="K19" s="62" t="str">
        <f t="shared" si="1"/>
        <v>úspěšný řešitel</v>
      </c>
      <c r="L19" s="47">
        <v>30</v>
      </c>
      <c r="M19" s="34" t="s">
        <v>54</v>
      </c>
    </row>
    <row r="20" spans="1:13" ht="19.350000000000001" customHeight="1">
      <c r="A20" s="43" t="s">
        <v>19</v>
      </c>
      <c r="B20" s="36" t="s">
        <v>120</v>
      </c>
      <c r="C20" s="37" t="s">
        <v>121</v>
      </c>
      <c r="D20" s="69" t="s">
        <v>38</v>
      </c>
      <c r="E20" s="50">
        <v>58.5</v>
      </c>
      <c r="F20" s="50">
        <v>22</v>
      </c>
      <c r="G20" s="50">
        <v>10</v>
      </c>
      <c r="H20" s="50">
        <v>14.5</v>
      </c>
      <c r="I20" s="40">
        <f t="shared" si="0"/>
        <v>105</v>
      </c>
      <c r="J20" s="41">
        <f>I20/($I$35)</f>
        <v>0.65625</v>
      </c>
      <c r="K20" s="62" t="str">
        <f t="shared" si="1"/>
        <v>úspěšný řešitel</v>
      </c>
      <c r="L20" s="51">
        <v>12</v>
      </c>
      <c r="M20" s="34" t="s">
        <v>52</v>
      </c>
    </row>
    <row r="21" spans="1:13" ht="19.350000000000001" customHeight="1">
      <c r="A21" s="43" t="s">
        <v>20</v>
      </c>
      <c r="B21" s="36" t="s">
        <v>50</v>
      </c>
      <c r="C21" s="37" t="s">
        <v>114</v>
      </c>
      <c r="D21" s="69" t="s">
        <v>113</v>
      </c>
      <c r="E21" s="50">
        <v>61</v>
      </c>
      <c r="F21" s="50">
        <v>22</v>
      </c>
      <c r="G21" s="50">
        <v>7.5</v>
      </c>
      <c r="H21" s="50">
        <v>13.5</v>
      </c>
      <c r="I21" s="40">
        <f t="shared" si="0"/>
        <v>104</v>
      </c>
      <c r="J21" s="41">
        <f>I21/($I$35)</f>
        <v>0.65</v>
      </c>
      <c r="K21" s="62" t="str">
        <f t="shared" si="1"/>
        <v>úspěšný řešitel</v>
      </c>
      <c r="L21" s="51">
        <v>28</v>
      </c>
      <c r="M21" s="34" t="s">
        <v>55</v>
      </c>
    </row>
    <row r="22" spans="1:13" ht="19.350000000000001" customHeight="1">
      <c r="A22" s="43" t="s">
        <v>21</v>
      </c>
      <c r="B22" s="36" t="s">
        <v>87</v>
      </c>
      <c r="C22" s="37" t="s">
        <v>89</v>
      </c>
      <c r="D22" s="38" t="s">
        <v>88</v>
      </c>
      <c r="E22" s="50">
        <v>62</v>
      </c>
      <c r="F22" s="50">
        <v>22</v>
      </c>
      <c r="G22" s="50">
        <v>6.5</v>
      </c>
      <c r="H22" s="50">
        <v>10</v>
      </c>
      <c r="I22" s="40">
        <f t="shared" si="0"/>
        <v>100.5</v>
      </c>
      <c r="J22" s="41">
        <f>I22/($I$35)</f>
        <v>0.62812500000000004</v>
      </c>
      <c r="K22" s="62" t="str">
        <f t="shared" si="1"/>
        <v>úspěšný řešitel</v>
      </c>
      <c r="L22" s="51">
        <v>6</v>
      </c>
      <c r="M22" s="34" t="s">
        <v>52</v>
      </c>
    </row>
    <row r="23" spans="1:13" ht="19.350000000000001" customHeight="1">
      <c r="A23" s="43" t="s">
        <v>22</v>
      </c>
      <c r="B23" s="36" t="s">
        <v>90</v>
      </c>
      <c r="C23" s="37" t="s">
        <v>92</v>
      </c>
      <c r="D23" s="38" t="s">
        <v>91</v>
      </c>
      <c r="E23" s="50">
        <v>62</v>
      </c>
      <c r="F23" s="50">
        <v>18</v>
      </c>
      <c r="G23" s="50">
        <v>9</v>
      </c>
      <c r="H23" s="50">
        <v>11.5</v>
      </c>
      <c r="I23" s="40">
        <f t="shared" si="0"/>
        <v>100.5</v>
      </c>
      <c r="J23" s="41">
        <f>I23/($I$35)</f>
        <v>0.62812500000000004</v>
      </c>
      <c r="K23" s="62" t="str">
        <f t="shared" si="1"/>
        <v>úspěšný řešitel</v>
      </c>
      <c r="L23" s="51">
        <v>23</v>
      </c>
      <c r="M23" s="34" t="s">
        <v>54</v>
      </c>
    </row>
    <row r="24" spans="1:13" ht="19.350000000000001" customHeight="1">
      <c r="A24" s="43" t="s">
        <v>23</v>
      </c>
      <c r="B24" s="67" t="s">
        <v>74</v>
      </c>
      <c r="C24" s="49" t="s">
        <v>106</v>
      </c>
      <c r="D24" s="49" t="s">
        <v>105</v>
      </c>
      <c r="E24" s="50">
        <v>64</v>
      </c>
      <c r="F24" s="50">
        <v>13</v>
      </c>
      <c r="G24" s="50">
        <v>13.5</v>
      </c>
      <c r="H24" s="50">
        <v>8.5</v>
      </c>
      <c r="I24" s="40">
        <f t="shared" si="0"/>
        <v>99</v>
      </c>
      <c r="J24" s="41">
        <f>I24/($I$35)</f>
        <v>0.61875000000000002</v>
      </c>
      <c r="K24" s="62" t="str">
        <f t="shared" si="1"/>
        <v>úspěšný řešitel</v>
      </c>
      <c r="L24" s="51">
        <v>18</v>
      </c>
      <c r="M24" s="34" t="s">
        <v>53</v>
      </c>
    </row>
    <row r="25" spans="1:13" ht="19.350000000000001" customHeight="1">
      <c r="A25" s="43" t="s">
        <v>24</v>
      </c>
      <c r="B25" s="67" t="s">
        <v>122</v>
      </c>
      <c r="C25" s="49" t="s">
        <v>124</v>
      </c>
      <c r="D25" s="49" t="s">
        <v>123</v>
      </c>
      <c r="E25" s="45">
        <v>64</v>
      </c>
      <c r="F25" s="45">
        <v>11</v>
      </c>
      <c r="G25" s="45">
        <v>5.5</v>
      </c>
      <c r="H25" s="45">
        <v>16.5</v>
      </c>
      <c r="I25" s="40">
        <f t="shared" si="0"/>
        <v>97</v>
      </c>
      <c r="J25" s="41">
        <f>I25/($I$35)</f>
        <v>0.60624999999999996</v>
      </c>
      <c r="K25" s="62" t="str">
        <f t="shared" si="1"/>
        <v>úspěšný řešitel</v>
      </c>
      <c r="L25" s="47">
        <v>16</v>
      </c>
      <c r="M25" s="34" t="s">
        <v>55</v>
      </c>
    </row>
    <row r="26" spans="1:13" ht="19.350000000000001" customHeight="1">
      <c r="A26" s="43" t="s">
        <v>25</v>
      </c>
      <c r="B26" s="53" t="s">
        <v>82</v>
      </c>
      <c r="C26" s="54" t="s">
        <v>84</v>
      </c>
      <c r="D26" s="54" t="s">
        <v>83</v>
      </c>
      <c r="E26" s="55">
        <v>69</v>
      </c>
      <c r="F26" s="45">
        <v>11</v>
      </c>
      <c r="G26" s="50">
        <v>5</v>
      </c>
      <c r="H26" s="45">
        <v>10.5</v>
      </c>
      <c r="I26" s="40">
        <f t="shared" si="0"/>
        <v>95.5</v>
      </c>
      <c r="J26" s="41">
        <f>I26/($I$35)</f>
        <v>0.59687500000000004</v>
      </c>
      <c r="K26" s="62" t="str">
        <f t="shared" si="1"/>
        <v>řešitel</v>
      </c>
      <c r="L26" s="47">
        <v>10</v>
      </c>
      <c r="M26" s="34" t="s">
        <v>53</v>
      </c>
    </row>
    <row r="27" spans="1:13" ht="19.350000000000001" customHeight="1">
      <c r="A27" s="43" t="s">
        <v>26</v>
      </c>
      <c r="B27" s="36" t="s">
        <v>71</v>
      </c>
      <c r="C27" s="37" t="s">
        <v>73</v>
      </c>
      <c r="D27" s="38" t="s">
        <v>72</v>
      </c>
      <c r="E27" s="50">
        <v>56</v>
      </c>
      <c r="F27" s="50">
        <v>18.5</v>
      </c>
      <c r="G27" s="50">
        <v>9.5</v>
      </c>
      <c r="H27" s="50">
        <v>11</v>
      </c>
      <c r="I27" s="40">
        <f t="shared" si="0"/>
        <v>95</v>
      </c>
      <c r="J27" s="41">
        <f>I27/($I$35)</f>
        <v>0.59375</v>
      </c>
      <c r="K27" s="62" t="str">
        <f t="shared" si="1"/>
        <v>řešitel</v>
      </c>
      <c r="L27" s="51">
        <v>22</v>
      </c>
      <c r="M27" s="34" t="s">
        <v>53</v>
      </c>
    </row>
    <row r="28" spans="1:13" ht="19.350000000000001" customHeight="1">
      <c r="A28" s="43" t="s">
        <v>27</v>
      </c>
      <c r="B28" s="52" t="s">
        <v>115</v>
      </c>
      <c r="C28" s="68" t="s">
        <v>117</v>
      </c>
      <c r="D28" s="54" t="s">
        <v>116</v>
      </c>
      <c r="E28" s="70">
        <v>56</v>
      </c>
      <c r="F28" s="70">
        <v>15</v>
      </c>
      <c r="G28" s="50">
        <v>10.5</v>
      </c>
      <c r="H28" s="70">
        <v>11</v>
      </c>
      <c r="I28" s="40">
        <f t="shared" si="0"/>
        <v>92.5</v>
      </c>
      <c r="J28" s="41">
        <f>I28/($I$35)</f>
        <v>0.578125</v>
      </c>
      <c r="K28" s="62" t="str">
        <f t="shared" si="1"/>
        <v>řešitel</v>
      </c>
      <c r="L28" s="71">
        <v>27</v>
      </c>
      <c r="M28" s="34" t="s">
        <v>53</v>
      </c>
    </row>
    <row r="29" spans="1:13" ht="19.350000000000001" customHeight="1">
      <c r="A29" s="43" t="s">
        <v>28</v>
      </c>
      <c r="B29" s="65" t="s">
        <v>96</v>
      </c>
      <c r="C29" s="54" t="s">
        <v>98</v>
      </c>
      <c r="D29" s="54" t="s">
        <v>97</v>
      </c>
      <c r="E29" s="50">
        <v>60</v>
      </c>
      <c r="F29" s="50">
        <v>16</v>
      </c>
      <c r="G29" s="50">
        <v>7.5</v>
      </c>
      <c r="H29" s="50">
        <v>7.5</v>
      </c>
      <c r="I29" s="40">
        <f t="shared" si="0"/>
        <v>91</v>
      </c>
      <c r="J29" s="41">
        <f>I29/($I$35)</f>
        <v>0.56874999999999998</v>
      </c>
      <c r="K29" s="62" t="str">
        <f t="shared" si="1"/>
        <v>řešitel</v>
      </c>
      <c r="L29" s="51">
        <v>3</v>
      </c>
      <c r="M29" s="34" t="s">
        <v>130</v>
      </c>
    </row>
    <row r="30" spans="1:13" ht="16.649999999999999" customHeight="1">
      <c r="A30" s="43" t="s">
        <v>41</v>
      </c>
      <c r="B30" s="63" t="s">
        <v>93</v>
      </c>
      <c r="C30" s="64" t="s">
        <v>95</v>
      </c>
      <c r="D30" s="64" t="s">
        <v>94</v>
      </c>
      <c r="E30" s="50">
        <v>54.5</v>
      </c>
      <c r="F30" s="50">
        <v>16</v>
      </c>
      <c r="G30" s="50">
        <v>7.5</v>
      </c>
      <c r="H30" s="50">
        <v>12.5</v>
      </c>
      <c r="I30" s="40">
        <f t="shared" si="0"/>
        <v>90.5</v>
      </c>
      <c r="J30" s="41">
        <f>I30/($I$35)</f>
        <v>0.56562500000000004</v>
      </c>
      <c r="K30" s="62" t="str">
        <f t="shared" si="1"/>
        <v>řešitel</v>
      </c>
      <c r="L30" s="51">
        <v>4</v>
      </c>
      <c r="M30" s="34" t="s">
        <v>54</v>
      </c>
    </row>
    <row r="31" spans="1:13" ht="16.649999999999999" customHeight="1">
      <c r="A31" s="43" t="s">
        <v>42</v>
      </c>
      <c r="B31" s="44" t="s">
        <v>87</v>
      </c>
      <c r="C31" s="38" t="s">
        <v>110</v>
      </c>
      <c r="D31" s="38" t="s">
        <v>109</v>
      </c>
      <c r="E31" s="56">
        <v>52.5</v>
      </c>
      <c r="F31" s="56">
        <v>22</v>
      </c>
      <c r="G31" s="56">
        <v>4.5</v>
      </c>
      <c r="H31" s="56">
        <v>7</v>
      </c>
      <c r="I31" s="40">
        <f t="shared" si="0"/>
        <v>86</v>
      </c>
      <c r="J31" s="41">
        <f>I31/($I$35)</f>
        <v>0.53749999999999998</v>
      </c>
      <c r="K31" s="62" t="str">
        <f t="shared" si="1"/>
        <v>řešitel</v>
      </c>
      <c r="L31" s="57">
        <v>13</v>
      </c>
      <c r="M31" s="34" t="s">
        <v>52</v>
      </c>
    </row>
    <row r="32" spans="1:13" ht="16.649999999999999" customHeight="1">
      <c r="A32" s="43" t="s">
        <v>43</v>
      </c>
      <c r="B32" s="72" t="s">
        <v>96</v>
      </c>
      <c r="C32" s="49" t="s">
        <v>125</v>
      </c>
      <c r="D32" s="49" t="s">
        <v>49</v>
      </c>
      <c r="E32" s="56">
        <v>52.5</v>
      </c>
      <c r="F32" s="56">
        <v>18</v>
      </c>
      <c r="G32" s="56">
        <v>2.5</v>
      </c>
      <c r="H32" s="56">
        <v>6</v>
      </c>
      <c r="I32" s="40">
        <f t="shared" si="0"/>
        <v>79</v>
      </c>
      <c r="J32" s="41">
        <f>I32/($I$35)</f>
        <v>0.49375000000000002</v>
      </c>
      <c r="K32" s="62" t="str">
        <f t="shared" si="1"/>
        <v>řešitel</v>
      </c>
      <c r="L32" s="57">
        <v>24</v>
      </c>
      <c r="M32" s="34" t="s">
        <v>130</v>
      </c>
    </row>
    <row r="33" spans="1:15" ht="16.649999999999999" customHeight="1">
      <c r="A33" s="43" t="s">
        <v>44</v>
      </c>
      <c r="B33" s="80" t="s">
        <v>51</v>
      </c>
      <c r="C33" s="68" t="s">
        <v>108</v>
      </c>
      <c r="D33" s="68" t="s">
        <v>107</v>
      </c>
      <c r="E33" s="73">
        <v>51.5</v>
      </c>
      <c r="F33" s="73">
        <v>3</v>
      </c>
      <c r="G33" s="73">
        <v>2.5</v>
      </c>
      <c r="H33" s="73">
        <v>10</v>
      </c>
      <c r="I33" s="40">
        <f t="shared" si="0"/>
        <v>67</v>
      </c>
      <c r="J33" s="41">
        <f>I33/($I$35)</f>
        <v>0.41875000000000001</v>
      </c>
      <c r="K33" s="62" t="str">
        <f t="shared" si="1"/>
        <v>řešitel</v>
      </c>
      <c r="L33" s="74">
        <v>2</v>
      </c>
      <c r="M33" s="34" t="s">
        <v>55</v>
      </c>
    </row>
    <row r="34" spans="1:15" ht="16.649999999999999" customHeight="1" thickBot="1">
      <c r="A34" s="35"/>
      <c r="B34" s="78"/>
      <c r="C34" s="79"/>
      <c r="D34" s="79"/>
      <c r="E34" s="50"/>
      <c r="F34" s="50"/>
      <c r="G34" s="50"/>
      <c r="H34" s="50"/>
      <c r="I34" s="40"/>
      <c r="J34" s="41"/>
      <c r="K34" s="62"/>
      <c r="L34" s="51"/>
      <c r="M34" s="34"/>
    </row>
    <row r="35" spans="1:15" ht="16.649999999999999" customHeight="1" thickBot="1">
      <c r="A35" s="58"/>
      <c r="B35" s="59" t="s">
        <v>132</v>
      </c>
      <c r="C35" s="59"/>
      <c r="D35" s="89" t="s">
        <v>56</v>
      </c>
      <c r="E35" s="90">
        <v>98</v>
      </c>
      <c r="F35" s="91">
        <v>22</v>
      </c>
      <c r="G35" s="91">
        <v>20</v>
      </c>
      <c r="H35" s="92">
        <v>20</v>
      </c>
      <c r="I35" s="93">
        <f t="shared" ref="I35" si="2">E35+F35+G35+H35</f>
        <v>160</v>
      </c>
      <c r="J35" s="60"/>
      <c r="K35" s="27"/>
      <c r="L35" s="29"/>
      <c r="M35" s="61"/>
    </row>
    <row r="36" spans="1:15" ht="16.649999999999999" customHeight="1">
      <c r="A36" s="87" t="s">
        <v>131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</row>
    <row r="37" spans="1:15" ht="16.649999999999999" customHeight="1">
      <c r="A37" s="28"/>
      <c r="B37" s="10"/>
      <c r="E37" s="4"/>
      <c r="J37" s="4"/>
      <c r="M37" s="5"/>
    </row>
    <row r="38" spans="1:15" ht="16.649999999999999" customHeight="1">
      <c r="A38" s="28"/>
      <c r="B38" s="17"/>
    </row>
    <row r="39" spans="1:15" ht="19.350000000000001" customHeight="1">
      <c r="A39" s="28"/>
      <c r="B39" s="18"/>
      <c r="N39" s="9"/>
    </row>
    <row r="40" spans="1:15" ht="19.350000000000001" customHeight="1">
      <c r="B40" s="22"/>
      <c r="N40" s="11"/>
      <c r="O40" s="2"/>
    </row>
    <row r="41" spans="1:15" ht="19.350000000000001" customHeight="1">
      <c r="B41" s="15"/>
      <c r="O41" s="2"/>
    </row>
    <row r="42" spans="1:15" ht="19.350000000000001" customHeight="1">
      <c r="B42" s="16"/>
      <c r="O42" s="9"/>
    </row>
    <row r="43" spans="1:15" ht="19.350000000000001" customHeight="1">
      <c r="B43" s="19"/>
      <c r="J43" s="6"/>
      <c r="K43" s="7"/>
      <c r="L43" s="7"/>
      <c r="M43" s="8"/>
      <c r="O43" s="9"/>
    </row>
    <row r="44" spans="1:15" ht="19.350000000000001" customHeight="1">
      <c r="B44" s="23"/>
      <c r="O44" s="9"/>
    </row>
    <row r="45" spans="1:15" ht="13.5" customHeight="1">
      <c r="B45" s="24"/>
      <c r="J45" s="4"/>
      <c r="M45" s="5"/>
      <c r="O45" s="9"/>
    </row>
    <row r="46" spans="1:15">
      <c r="B46" s="25"/>
      <c r="J46" s="4"/>
      <c r="M46" s="5"/>
      <c r="N46" s="7"/>
      <c r="O46" s="2"/>
    </row>
    <row r="47" spans="1:15">
      <c r="B47" s="18"/>
      <c r="O47" s="2"/>
    </row>
    <row r="48" spans="1:15">
      <c r="B48" s="26"/>
    </row>
    <row r="49" spans="2:15">
      <c r="B49" s="18"/>
    </row>
    <row r="50" spans="2:15">
      <c r="B50" s="18"/>
    </row>
    <row r="51" spans="2:15">
      <c r="B51" s="17"/>
    </row>
    <row r="52" spans="2:15">
      <c r="B52" s="19"/>
    </row>
    <row r="53" spans="2:15">
      <c r="B53" s="18"/>
    </row>
    <row r="54" spans="2:15">
      <c r="B54" s="20"/>
    </row>
    <row r="55" spans="2:15">
      <c r="B55" s="18"/>
    </row>
    <row r="56" spans="2:15">
      <c r="B56" s="18"/>
    </row>
    <row r="57" spans="2:15">
      <c r="B57" s="18"/>
      <c r="N57" s="7"/>
      <c r="O57" s="2"/>
    </row>
    <row r="58" spans="2:15">
      <c r="B58" s="18"/>
    </row>
    <row r="59" spans="2:15">
      <c r="B59" s="18"/>
      <c r="O59" s="3"/>
    </row>
    <row r="60" spans="2:15">
      <c r="B60" s="19"/>
      <c r="O60" s="9"/>
    </row>
    <row r="61" spans="2:15">
      <c r="B61" s="19"/>
      <c r="O61" s="10"/>
    </row>
    <row r="62" spans="2:15">
      <c r="B62" s="21"/>
    </row>
    <row r="63" spans="2:15">
      <c r="B63" s="18"/>
    </row>
  </sheetData>
  <sortState xmlns:xlrd2="http://schemas.microsoft.com/office/spreadsheetml/2017/richdata2" ref="A4:M33">
    <sortCondition descending="1" ref="I4:I33"/>
  </sortState>
  <mergeCells count="3">
    <mergeCell ref="E2:L2"/>
    <mergeCell ref="A1:M1"/>
    <mergeCell ref="A36:M36"/>
  </mergeCells>
  <phoneticPr fontId="23" type="noConversion"/>
  <pageMargins left="0.7" right="0.7" top="0.78740157499999996" bottom="0.78740157499999996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553D-C978-4E72-B931-EF8CD20E189E}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KK C</vt:lpstr>
      <vt:lpstr>List1</vt:lpstr>
      <vt:lpstr>'KK C'!Oblast_tisku</vt:lpstr>
    </vt:vector>
  </TitlesOfParts>
  <Company>Univerzita Karlova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Mašatová Zora</dc:creator>
  <cp:lastModifiedBy>Dana Beráková</cp:lastModifiedBy>
  <cp:lastPrinted>2026-05-22T11:20:42Z</cp:lastPrinted>
  <dcterms:created xsi:type="dcterms:W3CDTF">2021-03-02T13:44:23Z</dcterms:created>
  <dcterms:modified xsi:type="dcterms:W3CDTF">2026-05-22T13:24:41Z</dcterms:modified>
</cp:coreProperties>
</file>